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blo\Desktop\Harmonic filter design\"/>
    </mc:Choice>
  </mc:AlternateContent>
  <bookViews>
    <workbookView xWindow="0" yWindow="0" windowWidth="20490" windowHeight="7455"/>
  </bookViews>
  <sheets>
    <sheet name="Filter tuning" sheetId="1" r:id="rId1"/>
    <sheet name="Component toler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15" i="1"/>
  <c r="D14" i="1"/>
  <c r="G27" i="1" l="1"/>
  <c r="D29" i="1"/>
  <c r="D30" i="1" s="1"/>
  <c r="C24" i="1"/>
  <c r="Q9" i="2"/>
  <c r="R9" i="2"/>
  <c r="S9" i="2"/>
  <c r="T9" i="2"/>
  <c r="U9" i="2"/>
  <c r="V9" i="2"/>
  <c r="W9" i="2"/>
  <c r="X9" i="2"/>
  <c r="Y9" i="2"/>
  <c r="Z9" i="2"/>
  <c r="Q10" i="2"/>
  <c r="R10" i="2"/>
  <c r="S10" i="2"/>
  <c r="T10" i="2"/>
  <c r="U10" i="2"/>
  <c r="V10" i="2"/>
  <c r="W10" i="2"/>
  <c r="X10" i="2"/>
  <c r="Y10" i="2"/>
  <c r="Z10" i="2"/>
  <c r="Q11" i="2"/>
  <c r="R11" i="2"/>
  <c r="S11" i="2"/>
  <c r="T11" i="2"/>
  <c r="U11" i="2"/>
  <c r="V11" i="2"/>
  <c r="W11" i="2"/>
  <c r="X11" i="2"/>
  <c r="Y11" i="2"/>
  <c r="Z11" i="2"/>
  <c r="Q12" i="2"/>
  <c r="R12" i="2"/>
  <c r="S12" i="2"/>
  <c r="T12" i="2"/>
  <c r="U12" i="2"/>
  <c r="V12" i="2"/>
  <c r="W12" i="2"/>
  <c r="X12" i="2"/>
  <c r="Y12" i="2"/>
  <c r="Z12" i="2"/>
  <c r="Q13" i="2"/>
  <c r="R13" i="2"/>
  <c r="S13" i="2"/>
  <c r="T13" i="2"/>
  <c r="U13" i="2"/>
  <c r="V13" i="2"/>
  <c r="W13" i="2"/>
  <c r="X13" i="2"/>
  <c r="Y13" i="2"/>
  <c r="Z13" i="2"/>
  <c r="Q14" i="2"/>
  <c r="R14" i="2"/>
  <c r="S14" i="2"/>
  <c r="T14" i="2"/>
  <c r="U14" i="2"/>
  <c r="V14" i="2"/>
  <c r="W14" i="2"/>
  <c r="X14" i="2"/>
  <c r="Y14" i="2"/>
  <c r="Z14" i="2"/>
  <c r="Q15" i="2"/>
  <c r="R15" i="2"/>
  <c r="S15" i="2"/>
  <c r="T15" i="2"/>
  <c r="U15" i="2"/>
  <c r="V15" i="2"/>
  <c r="W15" i="2"/>
  <c r="X15" i="2"/>
  <c r="Y15" i="2"/>
  <c r="Z15" i="2"/>
  <c r="Q16" i="2"/>
  <c r="R16" i="2"/>
  <c r="S16" i="2"/>
  <c r="T16" i="2"/>
  <c r="U16" i="2"/>
  <c r="V16" i="2"/>
  <c r="W16" i="2"/>
  <c r="X16" i="2"/>
  <c r="Y16" i="2"/>
  <c r="Z16" i="2"/>
  <c r="Q17" i="2"/>
  <c r="R17" i="2"/>
  <c r="S17" i="2"/>
  <c r="T17" i="2"/>
  <c r="U17" i="2"/>
  <c r="V17" i="2"/>
  <c r="W17" i="2"/>
  <c r="X17" i="2"/>
  <c r="Y17" i="2"/>
  <c r="Z17" i="2"/>
  <c r="Q18" i="2"/>
  <c r="R18" i="2"/>
  <c r="S18" i="2"/>
  <c r="T18" i="2"/>
  <c r="U18" i="2"/>
  <c r="V18" i="2"/>
  <c r="W18" i="2"/>
  <c r="X18" i="2"/>
  <c r="Y18" i="2"/>
  <c r="Z18" i="2"/>
  <c r="Q19" i="2"/>
  <c r="R19" i="2"/>
  <c r="S19" i="2"/>
  <c r="T19" i="2"/>
  <c r="U19" i="2"/>
  <c r="V19" i="2"/>
  <c r="W19" i="2"/>
  <c r="X19" i="2"/>
  <c r="Y19" i="2"/>
  <c r="Z19" i="2"/>
  <c r="Q20" i="2"/>
  <c r="R20" i="2"/>
  <c r="S20" i="2"/>
  <c r="T20" i="2"/>
  <c r="U20" i="2"/>
  <c r="V20" i="2"/>
  <c r="W20" i="2"/>
  <c r="X20" i="2"/>
  <c r="Y20" i="2"/>
  <c r="Z20" i="2"/>
  <c r="Q21" i="2"/>
  <c r="R21" i="2"/>
  <c r="S21" i="2"/>
  <c r="T21" i="2"/>
  <c r="U21" i="2"/>
  <c r="V21" i="2"/>
  <c r="W21" i="2"/>
  <c r="X21" i="2"/>
  <c r="Y21" i="2"/>
  <c r="Z21" i="2"/>
  <c r="Q22" i="2"/>
  <c r="R22" i="2"/>
  <c r="S22" i="2"/>
  <c r="T22" i="2"/>
  <c r="U22" i="2"/>
  <c r="V22" i="2"/>
  <c r="W22" i="2"/>
  <c r="X22" i="2"/>
  <c r="Y22" i="2"/>
  <c r="Z22" i="2"/>
  <c r="Q23" i="2"/>
  <c r="R23" i="2"/>
  <c r="S23" i="2"/>
  <c r="T23" i="2"/>
  <c r="U23" i="2"/>
  <c r="V23" i="2"/>
  <c r="W23" i="2"/>
  <c r="X23" i="2"/>
  <c r="Y23" i="2"/>
  <c r="Z23" i="2"/>
  <c r="Q8" i="2"/>
  <c r="R8" i="2"/>
  <c r="S8" i="2"/>
  <c r="T8" i="2"/>
  <c r="U8" i="2"/>
  <c r="V8" i="2"/>
  <c r="W8" i="2"/>
  <c r="X8" i="2"/>
  <c r="Y8" i="2"/>
  <c r="Z8" i="2"/>
  <c r="F19" i="2"/>
  <c r="G19" i="2"/>
  <c r="H19" i="2"/>
  <c r="I19" i="2"/>
  <c r="J19" i="2"/>
  <c r="K19" i="2"/>
  <c r="L19" i="2"/>
  <c r="M19" i="2"/>
  <c r="N19" i="2"/>
  <c r="O19" i="2"/>
  <c r="P19" i="2"/>
  <c r="F20" i="2"/>
  <c r="G20" i="2"/>
  <c r="H20" i="2"/>
  <c r="I20" i="2"/>
  <c r="J20" i="2"/>
  <c r="K20" i="2"/>
  <c r="L20" i="2"/>
  <c r="M20" i="2"/>
  <c r="N20" i="2"/>
  <c r="O20" i="2"/>
  <c r="P20" i="2"/>
  <c r="F21" i="2"/>
  <c r="G21" i="2"/>
  <c r="H21" i="2"/>
  <c r="I21" i="2"/>
  <c r="J21" i="2"/>
  <c r="K21" i="2"/>
  <c r="L21" i="2"/>
  <c r="M21" i="2"/>
  <c r="N21" i="2"/>
  <c r="O21" i="2"/>
  <c r="P21" i="2"/>
  <c r="F22" i="2"/>
  <c r="G22" i="2"/>
  <c r="H22" i="2"/>
  <c r="I22" i="2"/>
  <c r="J22" i="2"/>
  <c r="K22" i="2"/>
  <c r="L22" i="2"/>
  <c r="M22" i="2"/>
  <c r="N22" i="2"/>
  <c r="O22" i="2"/>
  <c r="P22" i="2"/>
  <c r="F23" i="2"/>
  <c r="G23" i="2"/>
  <c r="H23" i="2"/>
  <c r="I23" i="2"/>
  <c r="J23" i="2"/>
  <c r="K23" i="2"/>
  <c r="L23" i="2"/>
  <c r="M23" i="2"/>
  <c r="N23" i="2"/>
  <c r="O23" i="2"/>
  <c r="P23" i="2"/>
  <c r="F9" i="2"/>
  <c r="G9" i="2"/>
  <c r="H9" i="2"/>
  <c r="I9" i="2"/>
  <c r="J9" i="2"/>
  <c r="K9" i="2"/>
  <c r="L9" i="2"/>
  <c r="M9" i="2"/>
  <c r="N9" i="2"/>
  <c r="O9" i="2"/>
  <c r="P9" i="2"/>
  <c r="F10" i="2"/>
  <c r="G10" i="2"/>
  <c r="H10" i="2"/>
  <c r="I10" i="2"/>
  <c r="J10" i="2"/>
  <c r="K10" i="2"/>
  <c r="L10" i="2"/>
  <c r="M10" i="2"/>
  <c r="N10" i="2"/>
  <c r="O10" i="2"/>
  <c r="P10" i="2"/>
  <c r="F11" i="2"/>
  <c r="G11" i="2"/>
  <c r="H11" i="2"/>
  <c r="I11" i="2"/>
  <c r="J11" i="2"/>
  <c r="K11" i="2"/>
  <c r="L11" i="2"/>
  <c r="M11" i="2"/>
  <c r="N11" i="2"/>
  <c r="O11" i="2"/>
  <c r="P11" i="2"/>
  <c r="F12" i="2"/>
  <c r="G12" i="2"/>
  <c r="H12" i="2"/>
  <c r="I12" i="2"/>
  <c r="J12" i="2"/>
  <c r="K12" i="2"/>
  <c r="L12" i="2"/>
  <c r="M12" i="2"/>
  <c r="N12" i="2"/>
  <c r="O12" i="2"/>
  <c r="P12" i="2"/>
  <c r="F13" i="2"/>
  <c r="G13" i="2"/>
  <c r="H13" i="2"/>
  <c r="I13" i="2"/>
  <c r="J13" i="2"/>
  <c r="K13" i="2"/>
  <c r="L13" i="2"/>
  <c r="M13" i="2"/>
  <c r="N13" i="2"/>
  <c r="O13" i="2"/>
  <c r="P13" i="2"/>
  <c r="F14" i="2"/>
  <c r="G14" i="2"/>
  <c r="H14" i="2"/>
  <c r="I14" i="2"/>
  <c r="J14" i="2"/>
  <c r="K14" i="2"/>
  <c r="L14" i="2"/>
  <c r="M14" i="2"/>
  <c r="N14" i="2"/>
  <c r="O14" i="2"/>
  <c r="P14" i="2"/>
  <c r="F15" i="2"/>
  <c r="G15" i="2"/>
  <c r="H15" i="2"/>
  <c r="I15" i="2"/>
  <c r="J15" i="2"/>
  <c r="K15" i="2"/>
  <c r="L15" i="2"/>
  <c r="M15" i="2"/>
  <c r="N15" i="2"/>
  <c r="O15" i="2"/>
  <c r="P15" i="2"/>
  <c r="F16" i="2"/>
  <c r="G16" i="2"/>
  <c r="H16" i="2"/>
  <c r="I16" i="2"/>
  <c r="J16" i="2"/>
  <c r="K16" i="2"/>
  <c r="L16" i="2"/>
  <c r="M16" i="2"/>
  <c r="N16" i="2"/>
  <c r="O16" i="2"/>
  <c r="P16" i="2"/>
  <c r="F17" i="2"/>
  <c r="G17" i="2"/>
  <c r="H17" i="2"/>
  <c r="I17" i="2"/>
  <c r="J17" i="2"/>
  <c r="K17" i="2"/>
  <c r="L17" i="2"/>
  <c r="M17" i="2"/>
  <c r="N17" i="2"/>
  <c r="O17" i="2"/>
  <c r="P17" i="2"/>
  <c r="F18" i="2"/>
  <c r="G18" i="2"/>
  <c r="H18" i="2"/>
  <c r="I18" i="2"/>
  <c r="J18" i="2"/>
  <c r="K18" i="2"/>
  <c r="L18" i="2"/>
  <c r="M18" i="2"/>
  <c r="N18" i="2"/>
  <c r="O18" i="2"/>
  <c r="P18" i="2"/>
  <c r="G8" i="2"/>
  <c r="H8" i="2"/>
  <c r="I8" i="2"/>
  <c r="J8" i="2"/>
  <c r="K8" i="2"/>
  <c r="L8" i="2"/>
  <c r="M8" i="2"/>
  <c r="N8" i="2"/>
  <c r="O8" i="2"/>
  <c r="P8" i="2"/>
  <c r="F8" i="2"/>
  <c r="G8" i="1"/>
  <c r="G10" i="1"/>
  <c r="G11" i="1" s="1"/>
  <c r="F4" i="1"/>
  <c r="D8" i="1"/>
  <c r="D10" i="1"/>
  <c r="D11" i="1" s="1"/>
  <c r="C4" i="1"/>
  <c r="D12" i="1" l="1"/>
  <c r="D15" i="1" s="1"/>
  <c r="D16" i="1" s="1"/>
  <c r="G12" i="1"/>
  <c r="G16" i="1" s="1"/>
  <c r="G17" i="1" s="1"/>
  <c r="D31" i="1"/>
  <c r="G28" i="1" s="1"/>
  <c r="G29" i="1" s="1"/>
</calcChain>
</file>

<file path=xl/sharedStrings.xml><?xml version="1.0" encoding="utf-8"?>
<sst xmlns="http://schemas.openxmlformats.org/spreadsheetml/2006/main" count="53" uniqueCount="35">
  <si>
    <t>v nom</t>
  </si>
  <si>
    <t>kVar</t>
  </si>
  <si>
    <t>Xc</t>
  </si>
  <si>
    <t>C</t>
  </si>
  <si>
    <t>W</t>
  </si>
  <si>
    <t>L</t>
  </si>
  <si>
    <t>Ct</t>
  </si>
  <si>
    <t>Xl</t>
  </si>
  <si>
    <t>V nom</t>
  </si>
  <si>
    <t>Tr</t>
  </si>
  <si>
    <t>Tc</t>
  </si>
  <si>
    <t>F tuned</t>
  </si>
  <si>
    <t>F nom</t>
  </si>
  <si>
    <t>kVar tot</t>
  </si>
  <si>
    <t>For exact tuning (Wye connection)</t>
  </si>
  <si>
    <t>For deviated tuning (Wye connection)</t>
  </si>
  <si>
    <t>Three phase capacitor rating (kVAr)</t>
  </si>
  <si>
    <t>Single phase capacitor rating (kVAr)</t>
  </si>
  <si>
    <t>Single capacitor nameplate voltage (Volts)</t>
  </si>
  <si>
    <t>% Detuning</t>
  </si>
  <si>
    <t>Single capacitor nameplate power (kVar)</t>
  </si>
  <si>
    <t>Single capacitor reactance (Ohms)</t>
  </si>
  <si>
    <t>Single capacitor capacitance (Farads)</t>
  </si>
  <si>
    <t>Whole phase capacitance (Farads)</t>
  </si>
  <si>
    <t>h</t>
  </si>
  <si>
    <t>Desired harmonic</t>
  </si>
  <si>
    <t>Angular frequency (rad/s)</t>
  </si>
  <si>
    <t>Reactor inducatnce (Henry)</t>
  </si>
  <si>
    <t>Reactor reactance (Ohms)</t>
  </si>
  <si>
    <t>Three phase voltage (kV)</t>
  </si>
  <si>
    <t>V</t>
  </si>
  <si>
    <t>kVar single phase</t>
  </si>
  <si>
    <t>Detuning factor</t>
  </si>
  <si>
    <t>Low Voltage filter (Delta capacitor)</t>
  </si>
  <si>
    <t>Medium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</si>
</sst>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9" fontId="0" fillId="2" borderId="2" xfId="0" applyNumberFormat="1" applyFill="1" applyBorder="1"/>
    <xf numFmtId="0" fontId="0" fillId="0" borderId="3" xfId="0" applyBorder="1"/>
    <xf numFmtId="0" fontId="0" fillId="0" borderId="4" xfId="0" applyBorder="1"/>
    <xf numFmtId="2" fontId="0" fillId="0" borderId="2" xfId="0" applyNumberFormat="1" applyBorder="1"/>
    <xf numFmtId="9" fontId="0" fillId="3" borderId="2" xfId="0" applyNumberFormat="1" applyFill="1" applyBorder="1" applyAlignment="1">
      <alignment horizontal="center"/>
    </xf>
    <xf numFmtId="2" fontId="0" fillId="0" borderId="0" xfId="0" applyNumberFormat="1"/>
    <xf numFmtId="2" fontId="0" fillId="4" borderId="2" xfId="0" applyNumberFormat="1" applyFill="1" applyBorder="1"/>
    <xf numFmtId="2" fontId="0" fillId="0" borderId="2" xfId="0" applyNumberFormat="1" applyFill="1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/>
    <xf numFmtId="9" fontId="0" fillId="0" borderId="0" xfId="0" applyNumberFormat="1"/>
    <xf numFmtId="0" fontId="0" fillId="0" borderId="0" xfId="0" applyAlignment="1">
      <alignment horizontal="center" vertical="center" textRotation="90"/>
    </xf>
    <xf numFmtId="0" fontId="0" fillId="0" borderId="9" xfId="0" applyBorder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1"/>
  <sheetViews>
    <sheetView tabSelected="1" zoomScale="115" zoomScaleNormal="115" workbookViewId="0">
      <selection activeCell="I10" sqref="I10"/>
    </sheetView>
  </sheetViews>
  <sheetFormatPr defaultRowHeight="15" x14ac:dyDescent="0.25"/>
  <cols>
    <col min="2" max="2" width="39.28515625" bestFit="1" customWidth="1"/>
    <col min="4" max="4" width="16.5703125" bestFit="1" customWidth="1"/>
    <col min="6" max="6" width="14.85546875" bestFit="1" customWidth="1"/>
    <col min="9" max="9" width="12.42578125" bestFit="1" customWidth="1"/>
    <col min="12" max="12" width="11.140625" bestFit="1" customWidth="1"/>
  </cols>
  <sheetData>
    <row r="2" spans="1:14" x14ac:dyDescent="0.25">
      <c r="A2" s="21" t="s">
        <v>34</v>
      </c>
      <c r="B2" s="23" t="s">
        <v>14</v>
      </c>
      <c r="C2" s="23"/>
      <c r="D2" s="23"/>
      <c r="E2" s="18"/>
      <c r="F2" s="23" t="s">
        <v>15</v>
      </c>
      <c r="G2" s="23"/>
      <c r="H2" s="23"/>
      <c r="I2" s="23"/>
      <c r="J2" s="17"/>
    </row>
    <row r="3" spans="1:14" x14ac:dyDescent="0.25">
      <c r="A3" s="21"/>
      <c r="B3" t="s">
        <v>16</v>
      </c>
      <c r="C3" s="22">
        <v>2400</v>
      </c>
      <c r="F3" s="22">
        <v>2400</v>
      </c>
    </row>
    <row r="4" spans="1:14" x14ac:dyDescent="0.25">
      <c r="A4" s="21"/>
      <c r="B4" t="s">
        <v>17</v>
      </c>
      <c r="C4" s="2">
        <f>C3/3</f>
        <v>800</v>
      </c>
      <c r="F4" s="2">
        <f>F3/3</f>
        <v>800</v>
      </c>
    </row>
    <row r="5" spans="1:14" x14ac:dyDescent="0.25">
      <c r="A5" s="21"/>
    </row>
    <row r="6" spans="1:14" x14ac:dyDescent="0.25">
      <c r="A6" s="21"/>
    </row>
    <row r="7" spans="1:14" x14ac:dyDescent="0.25">
      <c r="A7" s="21"/>
      <c r="B7" t="s">
        <v>18</v>
      </c>
      <c r="C7" s="2" t="s">
        <v>8</v>
      </c>
      <c r="D7" s="2">
        <v>8320</v>
      </c>
      <c r="F7" s="2" t="s">
        <v>0</v>
      </c>
      <c r="G7" s="2">
        <v>8320</v>
      </c>
      <c r="I7" s="19"/>
      <c r="J7" s="19"/>
      <c r="N7" s="19"/>
    </row>
    <row r="8" spans="1:14" x14ac:dyDescent="0.25">
      <c r="A8" s="21"/>
      <c r="B8" t="s">
        <v>29</v>
      </c>
      <c r="C8" s="2" t="s">
        <v>30</v>
      </c>
      <c r="D8" s="2">
        <f>8320*SQRT(3)*0.001</f>
        <v>14.410662718973059</v>
      </c>
      <c r="F8" s="2" t="s">
        <v>30</v>
      </c>
      <c r="G8" s="2">
        <f>8320*SQRT(3)*0.001</f>
        <v>14.410662718973059</v>
      </c>
      <c r="I8" s="19"/>
      <c r="J8" s="19"/>
      <c r="N8" s="19"/>
    </row>
    <row r="9" spans="1:14" x14ac:dyDescent="0.25">
      <c r="A9" s="21"/>
      <c r="B9" t="s">
        <v>20</v>
      </c>
      <c r="C9" s="2" t="s">
        <v>1</v>
      </c>
      <c r="D9" s="2">
        <v>200</v>
      </c>
      <c r="F9" s="2" t="s">
        <v>1</v>
      </c>
      <c r="G9" s="2">
        <v>200</v>
      </c>
      <c r="I9" s="19"/>
      <c r="J9" s="19"/>
      <c r="N9" s="19"/>
    </row>
    <row r="10" spans="1:14" x14ac:dyDescent="0.25">
      <c r="A10" s="21"/>
      <c r="B10" t="s">
        <v>21</v>
      </c>
      <c r="C10" s="2" t="s">
        <v>2</v>
      </c>
      <c r="D10" s="2">
        <f>D7^2/(D9*1000)</f>
        <v>346.11200000000002</v>
      </c>
      <c r="F10" s="2" t="s">
        <v>2</v>
      </c>
      <c r="G10" s="2">
        <f>G7^2/(G9*1000)</f>
        <v>346.11200000000002</v>
      </c>
      <c r="I10" s="19"/>
      <c r="J10" s="19"/>
      <c r="N10" s="19"/>
    </row>
    <row r="11" spans="1:14" x14ac:dyDescent="0.25">
      <c r="A11" s="21"/>
      <c r="B11" t="s">
        <v>22</v>
      </c>
      <c r="C11" s="2" t="s">
        <v>3</v>
      </c>
      <c r="D11" s="2">
        <f>1/(2*PI()*60*D10)</f>
        <v>7.6639422639634637E-6</v>
      </c>
      <c r="F11" s="2" t="s">
        <v>3</v>
      </c>
      <c r="G11" s="2">
        <f>1/(2*PI()*60*G10)</f>
        <v>7.6639422639634637E-6</v>
      </c>
    </row>
    <row r="12" spans="1:14" x14ac:dyDescent="0.25">
      <c r="A12" s="21"/>
      <c r="B12" t="s">
        <v>23</v>
      </c>
      <c r="C12" s="2" t="s">
        <v>6</v>
      </c>
      <c r="D12" s="2">
        <f>D11*C4/D9</f>
        <v>3.0655769055853855E-5</v>
      </c>
      <c r="F12" s="2" t="s">
        <v>6</v>
      </c>
      <c r="G12" s="2">
        <f>G11*F4/G9</f>
        <v>3.0655769055853855E-5</v>
      </c>
    </row>
    <row r="13" spans="1:14" x14ac:dyDescent="0.25">
      <c r="A13" s="21"/>
      <c r="B13" t="s">
        <v>25</v>
      </c>
      <c r="C13" s="2" t="s">
        <v>24</v>
      </c>
      <c r="D13" s="2">
        <v>5</v>
      </c>
      <c r="F13" s="2" t="s">
        <v>24</v>
      </c>
      <c r="G13" s="2">
        <v>5</v>
      </c>
    </row>
    <row r="14" spans="1:14" x14ac:dyDescent="0.25">
      <c r="A14" s="21"/>
      <c r="B14" t="s">
        <v>26</v>
      </c>
      <c r="C14" s="2" t="s">
        <v>4</v>
      </c>
      <c r="D14" s="2">
        <f>2*PI()*60*D13</f>
        <v>1884.9555921538758</v>
      </c>
      <c r="F14" s="2" t="s">
        <v>19</v>
      </c>
      <c r="G14" s="3">
        <v>0.92</v>
      </c>
    </row>
    <row r="15" spans="1:14" x14ac:dyDescent="0.25">
      <c r="A15" s="21"/>
      <c r="B15" t="s">
        <v>27</v>
      </c>
      <c r="C15" s="2" t="s">
        <v>5</v>
      </c>
      <c r="D15" s="2">
        <f>1/(D14^2*D12)</f>
        <v>9.1809059439036805E-3</v>
      </c>
      <c r="F15" s="2" t="s">
        <v>4</v>
      </c>
      <c r="G15" s="2">
        <f>2*PI()*60*G13*G14</f>
        <v>1734.1591447815658</v>
      </c>
    </row>
    <row r="16" spans="1:14" ht="15.75" thickBot="1" x14ac:dyDescent="0.3">
      <c r="A16" s="21"/>
      <c r="B16" t="s">
        <v>28</v>
      </c>
      <c r="C16" s="2" t="s">
        <v>7</v>
      </c>
      <c r="D16" s="2">
        <f>2*PI()*60*D15</f>
        <v>3.4611199999999998</v>
      </c>
      <c r="F16" s="2" t="s">
        <v>5</v>
      </c>
      <c r="G16" s="5">
        <f>1/(G15^2*G12)</f>
        <v>1.0847006077390925E-2</v>
      </c>
    </row>
    <row r="17" spans="3:7" ht="15.75" thickBot="1" x14ac:dyDescent="0.3">
      <c r="F17" s="4" t="s">
        <v>7</v>
      </c>
      <c r="G17" s="1">
        <f>2*PI()*60*G16</f>
        <v>4.08922495274102</v>
      </c>
    </row>
    <row r="22" spans="3:7" x14ac:dyDescent="0.25">
      <c r="C22" s="23" t="s">
        <v>33</v>
      </c>
      <c r="D22" s="23"/>
      <c r="E22" s="23"/>
      <c r="F22" s="23"/>
      <c r="G22" s="23"/>
    </row>
    <row r="23" spans="3:7" x14ac:dyDescent="0.25">
      <c r="C23" s="22">
        <v>450</v>
      </c>
      <c r="D23" t="s">
        <v>13</v>
      </c>
      <c r="F23" t="s">
        <v>32</v>
      </c>
      <c r="G23" s="20">
        <v>7.0000000000000007E-2</v>
      </c>
    </row>
    <row r="24" spans="3:7" x14ac:dyDescent="0.25">
      <c r="C24" s="2">
        <f>C23/3</f>
        <v>150</v>
      </c>
      <c r="D24" t="s">
        <v>31</v>
      </c>
      <c r="F24" t="s">
        <v>24</v>
      </c>
      <c r="G24">
        <f>SQRT(1/G23)</f>
        <v>3.7796447300922722</v>
      </c>
    </row>
    <row r="27" spans="3:7" x14ac:dyDescent="0.25">
      <c r="C27" s="2" t="s">
        <v>8</v>
      </c>
      <c r="D27" s="2">
        <v>525</v>
      </c>
      <c r="F27" s="2" t="s">
        <v>4</v>
      </c>
      <c r="G27" s="2">
        <f>2*PI()*60*G24</f>
        <v>1424.892494068471</v>
      </c>
    </row>
    <row r="28" spans="3:7" ht="15.75" thickBot="1" x14ac:dyDescent="0.3">
      <c r="C28" s="2" t="s">
        <v>1</v>
      </c>
      <c r="D28" s="2">
        <v>30</v>
      </c>
      <c r="F28" s="2" t="s">
        <v>5</v>
      </c>
      <c r="G28" s="5">
        <f>1/(G27^2*D31)</f>
        <v>1.1372946975108354E-4</v>
      </c>
    </row>
    <row r="29" spans="3:7" ht="15.75" thickBot="1" x14ac:dyDescent="0.3">
      <c r="C29" s="2" t="s">
        <v>2</v>
      </c>
      <c r="D29" s="2">
        <f>D27^2/(D28*1000)</f>
        <v>9.1875</v>
      </c>
      <c r="F29" s="4" t="s">
        <v>7</v>
      </c>
      <c r="G29" s="1">
        <f>2*PI()*60*G28</f>
        <v>4.2874999999999996E-2</v>
      </c>
    </row>
    <row r="30" spans="3:7" x14ac:dyDescent="0.25">
      <c r="C30" s="2" t="s">
        <v>3</v>
      </c>
      <c r="D30" s="2">
        <f>1/(2*PI()*60*D29)*3</f>
        <v>8.6614935015997467E-4</v>
      </c>
    </row>
    <row r="31" spans="3:7" x14ac:dyDescent="0.25">
      <c r="C31" s="2" t="s">
        <v>6</v>
      </c>
      <c r="D31" s="2">
        <f>D30*C24/D28</f>
        <v>4.3307467507998736E-3</v>
      </c>
    </row>
  </sheetData>
  <mergeCells count="4">
    <mergeCell ref="C22:G22"/>
    <mergeCell ref="A2:A16"/>
    <mergeCell ref="B2:D2"/>
    <mergeCell ref="F2:I2"/>
  </mergeCells>
  <pageMargins left="0.7" right="0.7" top="0.75" bottom="0.75" header="0.3" footer="0.3"/>
  <ignoredErrors>
    <ignoredError sqref="D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AC23"/>
  <sheetViews>
    <sheetView topLeftCell="A5" workbookViewId="0">
      <selection activeCell="C22" sqref="C22"/>
    </sheetView>
  </sheetViews>
  <sheetFormatPr defaultRowHeight="15" x14ac:dyDescent="0.25"/>
  <cols>
    <col min="4" max="4" width="6.42578125" bestFit="1" customWidth="1"/>
    <col min="5" max="5" width="4.5703125" bestFit="1" customWidth="1"/>
    <col min="6" max="6" width="5.28515625" bestFit="1" customWidth="1"/>
    <col min="7" max="26" width="4.5703125" bestFit="1" customWidth="1"/>
    <col min="29" max="29" width="4.5703125" bestFit="1" customWidth="1"/>
  </cols>
  <sheetData>
    <row r="5" spans="4:29" x14ac:dyDescent="0.25">
      <c r="D5" s="2" t="s">
        <v>12</v>
      </c>
      <c r="E5" s="2">
        <v>4.7</v>
      </c>
    </row>
    <row r="6" spans="4:29" x14ac:dyDescent="0.25">
      <c r="D6" s="11" t="s">
        <v>11</v>
      </c>
      <c r="E6" s="12"/>
      <c r="F6" s="16" t="s">
        <v>9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4:29" x14ac:dyDescent="0.25">
      <c r="D7" s="13"/>
      <c r="E7" s="14"/>
      <c r="F7" s="7">
        <v>-0.1</v>
      </c>
      <c r="G7" s="7">
        <v>-0.09</v>
      </c>
      <c r="H7" s="7">
        <v>-0.08</v>
      </c>
      <c r="I7" s="7">
        <v>-7.0000000000000007E-2</v>
      </c>
      <c r="J7" s="7">
        <v>-0.06</v>
      </c>
      <c r="K7" s="7">
        <v>-0.05</v>
      </c>
      <c r="L7" s="7">
        <v>-3.9999999999999897E-2</v>
      </c>
      <c r="M7" s="7">
        <v>-2.9999999999999898E-2</v>
      </c>
      <c r="N7" s="7">
        <v>-1.99999999999999E-2</v>
      </c>
      <c r="O7" s="7">
        <v>-9.99999999999991E-3</v>
      </c>
      <c r="P7" s="7">
        <v>0</v>
      </c>
      <c r="Q7" s="7">
        <v>0.01</v>
      </c>
      <c r="R7" s="7">
        <v>0.02</v>
      </c>
      <c r="S7" s="7">
        <v>0.03</v>
      </c>
      <c r="T7" s="7">
        <v>0.04</v>
      </c>
      <c r="U7" s="7">
        <v>0.05</v>
      </c>
      <c r="V7" s="7">
        <v>0.06</v>
      </c>
      <c r="W7" s="7">
        <v>7.0000000000000007E-2</v>
      </c>
      <c r="X7" s="7">
        <v>0.08</v>
      </c>
      <c r="Y7" s="7">
        <v>0.09</v>
      </c>
      <c r="Z7" s="7">
        <v>0.1</v>
      </c>
    </row>
    <row r="8" spans="4:29" x14ac:dyDescent="0.25">
      <c r="D8" s="15" t="s">
        <v>10</v>
      </c>
      <c r="E8" s="7">
        <v>0</v>
      </c>
      <c r="F8" s="9">
        <f>$E$5*1/(SQRT((1+$E8)*(1+F$7)))</f>
        <v>4.9542350009304617</v>
      </c>
      <c r="G8" s="6">
        <f t="shared" ref="G8:V23" si="0">$E$5*1/(SQRT((1+$E8)*(1+G$7)))</f>
        <v>4.9269387325930163</v>
      </c>
      <c r="H8" s="6">
        <f t="shared" si="0"/>
        <v>4.900088730341257</v>
      </c>
      <c r="I8" s="6">
        <f t="shared" si="0"/>
        <v>4.8736729652329993</v>
      </c>
      <c r="J8" s="6">
        <f t="shared" si="0"/>
        <v>4.8476798574163293</v>
      </c>
      <c r="K8" s="6">
        <f t="shared" si="0"/>
        <v>4.8220982548002249</v>
      </c>
      <c r="L8" s="6">
        <f t="shared" si="0"/>
        <v>4.79691741295039</v>
      </c>
      <c r="M8" s="6">
        <f t="shared" si="0"/>
        <v>4.7721269761280096</v>
      </c>
      <c r="N8" s="6">
        <f t="shared" si="0"/>
        <v>4.7477169593953903</v>
      </c>
      <c r="O8" s="6">
        <f t="shared" si="0"/>
        <v>4.723677731718297</v>
      </c>
      <c r="P8" s="6">
        <f t="shared" si="0"/>
        <v>4.7</v>
      </c>
      <c r="Q8" s="6">
        <f t="shared" si="0"/>
        <v>4.6766747939869493</v>
      </c>
      <c r="R8" s="6">
        <f t="shared" si="0"/>
        <v>4.6536934519903692</v>
      </c>
      <c r="S8" s="6">
        <f t="shared" si="0"/>
        <v>4.631047607372178</v>
      </c>
      <c r="T8" s="6">
        <f t="shared" si="0"/>
        <v>4.6087291757473245</v>
      </c>
      <c r="U8" s="6">
        <f t="shared" si="0"/>
        <v>4.5867303428581057</v>
      </c>
      <c r="V8" s="6">
        <f t="shared" si="0"/>
        <v>4.5650435530791418</v>
      </c>
      <c r="W8" s="6">
        <f t="shared" ref="W8:Z23" si="1">$E$5*1/(SQRT((1+$E8)*(1+W$7)))</f>
        <v>4.5436614985146191</v>
      </c>
      <c r="X8" s="6">
        <f t="shared" si="1"/>
        <v>4.5225771086520679</v>
      </c>
      <c r="Y8" s="6">
        <f t="shared" si="1"/>
        <v>4.5017835405394111</v>
      </c>
      <c r="Z8" s="6">
        <f t="shared" si="1"/>
        <v>4.4812741694542835</v>
      </c>
    </row>
    <row r="9" spans="4:29" x14ac:dyDescent="0.25">
      <c r="D9" s="15"/>
      <c r="E9" s="7">
        <v>0.01</v>
      </c>
      <c r="F9" s="6">
        <f t="shared" ref="F9:F23" si="2">$E$5*1/(SQRT((1+$E9)*(1+F$7)))</f>
        <v>4.9296480749658285</v>
      </c>
      <c r="G9" s="6">
        <f t="shared" si="0"/>
        <v>4.9024872728161197</v>
      </c>
      <c r="H9" s="6">
        <f t="shared" si="0"/>
        <v>4.8757705220183976</v>
      </c>
      <c r="I9" s="6">
        <f t="shared" si="0"/>
        <v>4.8494858533278293</v>
      </c>
      <c r="J9" s="6">
        <f t="shared" si="0"/>
        <v>4.8236217443611054</v>
      </c>
      <c r="K9" s="6">
        <f t="shared" si="0"/>
        <v>4.7981670983729074</v>
      </c>
      <c r="L9" s="6">
        <f t="shared" si="0"/>
        <v>4.7731112242515268</v>
      </c>
      <c r="M9" s="6">
        <f t="shared" si="0"/>
        <v>4.7484438176517063</v>
      </c>
      <c r="N9" s="6">
        <f t="shared" si="0"/>
        <v>4.7241549431891023</v>
      </c>
      <c r="O9" s="6">
        <f t="shared" si="0"/>
        <v>4.7002350176264693</v>
      </c>
      <c r="P9" s="6">
        <f t="shared" si="0"/>
        <v>4.6766747939869493</v>
      </c>
      <c r="Q9" s="6">
        <f t="shared" si="0"/>
        <v>4.6534653465346532</v>
      </c>
      <c r="R9" s="6">
        <f t="shared" si="0"/>
        <v>4.6305980565671225</v>
      </c>
      <c r="S9" s="6">
        <f t="shared" si="0"/>
        <v>4.6080645989683049</v>
      </c>
      <c r="T9" s="6">
        <f t="shared" si="0"/>
        <v>4.585856929474418</v>
      </c>
      <c r="U9" s="6">
        <f t="shared" si="0"/>
        <v>4.5639672726084299</v>
      </c>
      <c r="V9" s="6">
        <f t="shared" si="0"/>
        <v>4.5423881102420944</v>
      </c>
      <c r="W9" s="6">
        <f t="shared" si="1"/>
        <v>4.521112170747295</v>
      </c>
      <c r="X9" s="6">
        <f t="shared" si="1"/>
        <v>4.5001324187011713</v>
      </c>
      <c r="Y9" s="6">
        <f t="shared" si="1"/>
        <v>4.4794420451119121</v>
      </c>
      <c r="Z9" s="6">
        <f t="shared" si="1"/>
        <v>4.4590344581343935</v>
      </c>
    </row>
    <row r="10" spans="4:29" x14ac:dyDescent="0.25">
      <c r="D10" s="15"/>
      <c r="E10" s="7">
        <v>0.02</v>
      </c>
      <c r="F10" s="6">
        <f t="shared" si="2"/>
        <v>4.9054236135003375</v>
      </c>
      <c r="G10" s="6">
        <f t="shared" si="0"/>
        <v>4.8783962804735843</v>
      </c>
      <c r="H10" s="6">
        <f t="shared" si="0"/>
        <v>4.8518108167150871</v>
      </c>
      <c r="I10" s="6">
        <f t="shared" si="0"/>
        <v>4.8256553117972967</v>
      </c>
      <c r="J10" s="6">
        <f t="shared" si="0"/>
        <v>4.7999182999582937</v>
      </c>
      <c r="K10" s="6">
        <f t="shared" si="0"/>
        <v>4.7745887389825512</v>
      </c>
      <c r="L10" s="6">
        <f t="shared" si="0"/>
        <v>4.7496559902948539</v>
      </c>
      <c r="M10" s="6">
        <f t="shared" si="0"/>
        <v>4.7251098001858551</v>
      </c>
      <c r="N10" s="6">
        <f t="shared" si="0"/>
        <v>4.7009402820940327</v>
      </c>
      <c r="O10" s="6">
        <f t="shared" si="0"/>
        <v>4.6771378998745021</v>
      </c>
      <c r="P10" s="6">
        <f t="shared" si="0"/>
        <v>4.6536934519903692</v>
      </c>
      <c r="Q10" s="6">
        <f t="shared" si="0"/>
        <v>4.6305980565671225</v>
      </c>
      <c r="R10" s="6">
        <f t="shared" si="0"/>
        <v>4.6078431372549025</v>
      </c>
      <c r="S10" s="6">
        <f t="shared" si="0"/>
        <v>4.5854204098475684</v>
      </c>
      <c r="T10" s="6">
        <f t="shared" si="0"/>
        <v>4.5633218696111273</v>
      </c>
      <c r="U10" s="6">
        <f t="shared" si="0"/>
        <v>4.5415397792775121</v>
      </c>
      <c r="V10" s="6">
        <f t="shared" si="0"/>
        <v>4.5200666576628192</v>
      </c>
      <c r="W10" s="6">
        <f t="shared" si="1"/>
        <v>4.4988952688719639</v>
      </c>
      <c r="X10" s="6">
        <f t="shared" si="1"/>
        <v>4.4780186120543979</v>
      </c>
      <c r="Y10" s="6">
        <f t="shared" si="1"/>
        <v>4.4574299116779326</v>
      </c>
      <c r="Z10" s="6">
        <f t="shared" si="1"/>
        <v>4.4371226082899957</v>
      </c>
    </row>
    <row r="11" spans="4:29" x14ac:dyDescent="0.25">
      <c r="D11" s="15"/>
      <c r="E11" s="7">
        <v>0.03</v>
      </c>
      <c r="F11" s="6">
        <f t="shared" si="2"/>
        <v>4.8815527973230877</v>
      </c>
      <c r="G11" s="6">
        <f t="shared" si="0"/>
        <v>4.8546569849455734</v>
      </c>
      <c r="H11" s="6">
        <f t="shared" si="0"/>
        <v>4.8282008916081383</v>
      </c>
      <c r="I11" s="6">
        <f t="shared" si="0"/>
        <v>4.8021726648418612</v>
      </c>
      <c r="J11" s="6">
        <f t="shared" si="0"/>
        <v>4.7765608946796156</v>
      </c>
      <c r="K11" s="6">
        <f t="shared" si="0"/>
        <v>4.7513545926396032</v>
      </c>
      <c r="L11" s="6">
        <f t="shared" si="0"/>
        <v>4.7265431719161368</v>
      </c>
      <c r="M11" s="6">
        <f t="shared" si="0"/>
        <v>4.7021164286965629</v>
      </c>
      <c r="N11" s="6">
        <f t="shared" si="0"/>
        <v>4.6780645245294323</v>
      </c>
      <c r="O11" s="6">
        <f t="shared" si="0"/>
        <v>4.6543779696747354</v>
      </c>
      <c r="P11" s="6">
        <f t="shared" si="0"/>
        <v>4.631047607372178</v>
      </c>
      <c r="Q11" s="6">
        <f t="shared" si="0"/>
        <v>4.6080645989683049</v>
      </c>
      <c r="R11" s="6">
        <f t="shared" si="0"/>
        <v>4.5854204098475684</v>
      </c>
      <c r="S11" s="6">
        <f t="shared" si="0"/>
        <v>4.5631067961165046</v>
      </c>
      <c r="T11" s="6">
        <f t="shared" si="0"/>
        <v>4.5411157919938283</v>
      </c>
      <c r="U11" s="6">
        <f t="shared" si="0"/>
        <v>4.5194396978626381</v>
      </c>
      <c r="V11" s="6">
        <f t="shared" si="0"/>
        <v>4.4980710689440304</v>
      </c>
      <c r="W11" s="6">
        <f t="shared" si="1"/>
        <v>4.4770027045542999</v>
      </c>
      <c r="X11" s="6">
        <f t="shared" si="1"/>
        <v>4.4562276379104979</v>
      </c>
      <c r="Y11" s="6">
        <f t="shared" si="1"/>
        <v>4.4357391264515948</v>
      </c>
      <c r="Z11" s="6">
        <f t="shared" si="1"/>
        <v>4.4155306426446819</v>
      </c>
    </row>
    <row r="12" spans="4:29" x14ac:dyDescent="0.25">
      <c r="D12" s="15"/>
      <c r="E12" s="7">
        <v>0.04</v>
      </c>
      <c r="F12" s="6">
        <f t="shared" si="2"/>
        <v>4.8580271047439982</v>
      </c>
      <c r="G12" s="6">
        <f t="shared" si="0"/>
        <v>4.8312609114938256</v>
      </c>
      <c r="H12" s="6">
        <f t="shared" si="0"/>
        <v>4.8049323181434929</v>
      </c>
      <c r="I12" s="6">
        <f t="shared" si="0"/>
        <v>4.7790295293447445</v>
      </c>
      <c r="J12" s="6">
        <f t="shared" si="0"/>
        <v>4.7535411901185673</v>
      </c>
      <c r="K12" s="6">
        <f t="shared" si="0"/>
        <v>4.7284563649400111</v>
      </c>
      <c r="L12" s="6">
        <f t="shared" si="0"/>
        <v>4.7037645180244345</v>
      </c>
      <c r="M12" s="6">
        <f t="shared" si="0"/>
        <v>4.6794554947344711</v>
      </c>
      <c r="N12" s="6">
        <f t="shared" si="0"/>
        <v>4.6555195040331734</v>
      </c>
      <c r="O12" s="6">
        <f t="shared" si="0"/>
        <v>4.6319471019144807</v>
      </c>
      <c r="P12" s="6">
        <f t="shared" si="0"/>
        <v>4.6087291757473245</v>
      </c>
      <c r="Q12" s="6">
        <f t="shared" si="0"/>
        <v>4.585856929474418</v>
      </c>
      <c r="R12" s="6">
        <f t="shared" si="0"/>
        <v>4.5633218696111273</v>
      </c>
      <c r="S12" s="6">
        <f t="shared" si="0"/>
        <v>4.5411157919938283</v>
      </c>
      <c r="T12" s="6">
        <f t="shared" si="0"/>
        <v>4.5192307692307692</v>
      </c>
      <c r="U12" s="6">
        <f t="shared" si="0"/>
        <v>4.497659138811847</v>
      </c>
      <c r="V12" s="6">
        <f t="shared" si="0"/>
        <v>4.4763934918368236</v>
      </c>
      <c r="W12" s="6">
        <f t="shared" si="1"/>
        <v>4.4554266623242835</v>
      </c>
      <c r="X12" s="6">
        <f t="shared" si="1"/>
        <v>4.4347517170663329</v>
      </c>
      <c r="Y12" s="6">
        <f t="shared" si="1"/>
        <v>4.414361945996399</v>
      </c>
      <c r="Z12" s="6">
        <f t="shared" si="1"/>
        <v>4.3942508530397486</v>
      </c>
      <c r="AC12" s="8"/>
    </row>
    <row r="13" spans="4:29" x14ac:dyDescent="0.25">
      <c r="D13" s="15"/>
      <c r="E13" s="7">
        <v>0.05</v>
      </c>
      <c r="F13" s="6">
        <f t="shared" si="2"/>
        <v>4.8348382988122136</v>
      </c>
      <c r="G13" s="6">
        <f t="shared" si="0"/>
        <v>4.8081998685504779</v>
      </c>
      <c r="H13" s="6">
        <f t="shared" si="0"/>
        <v>4.7819969493943182</v>
      </c>
      <c r="I13" s="6">
        <f t="shared" si="0"/>
        <v>4.7562178022981776</v>
      </c>
      <c r="J13" s="6">
        <f t="shared" si="0"/>
        <v>4.7308511264837305</v>
      </c>
      <c r="K13" s="6">
        <f t="shared" si="0"/>
        <v>4.7058860386245334</v>
      </c>
      <c r="L13" s="6">
        <f t="shared" si="0"/>
        <v>4.6813120532263746</v>
      </c>
      <c r="M13" s="6">
        <f t="shared" si="0"/>
        <v>4.6571190641229876</v>
      </c>
      <c r="N13" s="6">
        <f t="shared" si="0"/>
        <v>4.6332973270129498</v>
      </c>
      <c r="O13" s="6">
        <f t="shared" si="0"/>
        <v>4.6098374429692477</v>
      </c>
      <c r="P13" s="6">
        <f t="shared" si="0"/>
        <v>4.5867303428581057</v>
      </c>
      <c r="Q13" s="6">
        <f t="shared" si="0"/>
        <v>4.5639672726084299</v>
      </c>
      <c r="R13" s="6">
        <f t="shared" si="0"/>
        <v>4.5415397792775121</v>
      </c>
      <c r="S13" s="6">
        <f t="shared" si="0"/>
        <v>4.5194396978626381</v>
      </c>
      <c r="T13" s="6">
        <f t="shared" si="0"/>
        <v>4.497659138811847</v>
      </c>
      <c r="U13" s="6">
        <f t="shared" si="0"/>
        <v>4.4761904761904763</v>
      </c>
      <c r="V13" s="6">
        <f t="shared" si="0"/>
        <v>4.455026336463165</v>
      </c>
      <c r="W13" s="6">
        <f t="shared" si="1"/>
        <v>4.4341595878538582</v>
      </c>
      <c r="X13" s="6">
        <f t="shared" si="1"/>
        <v>4.4135833302489198</v>
      </c>
      <c r="Y13" s="6">
        <f t="shared" si="1"/>
        <v>4.3932908856109174</v>
      </c>
      <c r="Z13" s="6">
        <f t="shared" si="1"/>
        <v>4.3732757888728129</v>
      </c>
      <c r="AC13" s="8"/>
    </row>
    <row r="14" spans="4:29" x14ac:dyDescent="0.25">
      <c r="D14" s="15"/>
      <c r="E14" s="7">
        <v>0.06</v>
      </c>
      <c r="F14" s="6">
        <f t="shared" si="2"/>
        <v>4.8119784151992837</v>
      </c>
      <c r="G14" s="6">
        <f t="shared" si="0"/>
        <v>4.7854659356680136</v>
      </c>
      <c r="H14" s="6">
        <f t="shared" si="0"/>
        <v>4.7593869080766193</v>
      </c>
      <c r="I14" s="6">
        <f t="shared" si="0"/>
        <v>4.7337296488836182</v>
      </c>
      <c r="J14" s="6">
        <f t="shared" si="0"/>
        <v>4.7084829107425588</v>
      </c>
      <c r="K14" s="6">
        <f t="shared" si="0"/>
        <v>4.6836358617850955</v>
      </c>
      <c r="L14" s="6">
        <f t="shared" si="0"/>
        <v>4.6591780660940962</v>
      </c>
      <c r="M14" s="6">
        <f t="shared" si="0"/>
        <v>4.6350994652868565</v>
      </c>
      <c r="N14" s="6">
        <f t="shared" si="0"/>
        <v>4.6113903611345597</v>
      </c>
      <c r="O14" s="6">
        <f t="shared" si="0"/>
        <v>4.5880413991498115</v>
      </c>
      <c r="P14" s="6">
        <f t="shared" si="0"/>
        <v>4.5650435530791418</v>
      </c>
      <c r="Q14" s="6">
        <f t="shared" si="0"/>
        <v>4.5423881102420944</v>
      </c>
      <c r="R14" s="6">
        <f t="shared" si="0"/>
        <v>4.5200666576628192</v>
      </c>
      <c r="S14" s="6">
        <f t="shared" si="0"/>
        <v>4.4980710689440304</v>
      </c>
      <c r="T14" s="6">
        <f t="shared" si="0"/>
        <v>4.4763934918368236</v>
      </c>
      <c r="U14" s="6">
        <f t="shared" si="0"/>
        <v>4.455026336463165</v>
      </c>
      <c r="V14" s="6">
        <f t="shared" si="0"/>
        <v>4.4339622641509431</v>
      </c>
      <c r="W14" s="6">
        <f t="shared" si="1"/>
        <v>4.4131941768442706</v>
      </c>
      <c r="X14" s="6">
        <f t="shared" si="1"/>
        <v>4.3927152070543469</v>
      </c>
      <c r="Y14" s="6">
        <f t="shared" si="1"/>
        <v>4.3725187083185597</v>
      </c>
      <c r="Z14" s="6">
        <f t="shared" si="1"/>
        <v>4.3525982461377364</v>
      </c>
    </row>
    <row r="15" spans="4:29" x14ac:dyDescent="0.25">
      <c r="D15" s="15"/>
      <c r="E15" s="7">
        <v>7.0000000000000007E-2</v>
      </c>
      <c r="F15" s="6">
        <f t="shared" si="2"/>
        <v>4.789439750706654</v>
      </c>
      <c r="G15" s="6">
        <f t="shared" si="0"/>
        <v>4.763051452090064</v>
      </c>
      <c r="H15" s="6">
        <f t="shared" si="0"/>
        <v>4.7370945751823301</v>
      </c>
      <c r="I15" s="6">
        <f t="shared" si="0"/>
        <v>4.7115574911661176</v>
      </c>
      <c r="J15" s="6">
        <f t="shared" si="0"/>
        <v>4.6864290053760449</v>
      </c>
      <c r="K15" s="6">
        <f t="shared" si="0"/>
        <v>4.661698336678791</v>
      </c>
      <c r="L15" s="6">
        <f t="shared" si="0"/>
        <v>4.6373550980376681</v>
      </c>
      <c r="M15" s="6">
        <f t="shared" si="0"/>
        <v>4.6133892781820913</v>
      </c>
      <c r="N15" s="6">
        <f t="shared" si="0"/>
        <v>4.5897912243084535</v>
      </c>
      <c r="O15" s="6">
        <f t="shared" si="0"/>
        <v>4.5665516257445304</v>
      </c>
      <c r="P15" s="6">
        <f t="shared" si="0"/>
        <v>4.5436614985146191</v>
      </c>
      <c r="Q15" s="6">
        <f t="shared" si="0"/>
        <v>4.521112170747295</v>
      </c>
      <c r="R15" s="6">
        <f t="shared" si="0"/>
        <v>4.4988952688719639</v>
      </c>
      <c r="S15" s="6">
        <f t="shared" si="0"/>
        <v>4.4770027045542999</v>
      </c>
      <c r="T15" s="6">
        <f t="shared" si="0"/>
        <v>4.4554266623242835</v>
      </c>
      <c r="U15" s="6">
        <f t="shared" si="0"/>
        <v>4.4341595878538582</v>
      </c>
      <c r="V15" s="6">
        <f t="shared" si="0"/>
        <v>4.4131941768442706</v>
      </c>
      <c r="W15" s="6">
        <f t="shared" si="1"/>
        <v>4.3925233644859816</v>
      </c>
      <c r="X15" s="6">
        <f t="shared" si="1"/>
        <v>4.3721403154565888</v>
      </c>
      <c r="Y15" s="6">
        <f t="shared" si="1"/>
        <v>4.3520384144246282</v>
      </c>
      <c r="Z15" s="6">
        <f t="shared" si="1"/>
        <v>4.3322112570292566</v>
      </c>
    </row>
    <row r="16" spans="4:29" x14ac:dyDescent="0.25">
      <c r="D16" s="15"/>
      <c r="E16" s="7">
        <v>0.08</v>
      </c>
      <c r="F16" s="6">
        <f t="shared" si="2"/>
        <v>4.7672148523597793</v>
      </c>
      <c r="G16" s="6">
        <f t="shared" si="0"/>
        <v>4.7409490059056187</v>
      </c>
      <c r="H16" s="6">
        <f t="shared" si="0"/>
        <v>4.7151125791926267</v>
      </c>
      <c r="I16" s="6">
        <f t="shared" si="0"/>
        <v>4.6896939973657901</v>
      </c>
      <c r="J16" s="6">
        <f t="shared" si="0"/>
        <v>4.6646821177074074</v>
      </c>
      <c r="K16" s="6">
        <f t="shared" si="0"/>
        <v>4.6400662091128897</v>
      </c>
      <c r="L16" s="6">
        <f t="shared" si="0"/>
        <v>4.6158359327455178</v>
      </c>
      <c r="M16" s="6">
        <f t="shared" si="0"/>
        <v>4.5919813237909679</v>
      </c>
      <c r="N16" s="6">
        <f t="shared" si="0"/>
        <v>4.5684927742384671</v>
      </c>
      <c r="O16" s="6">
        <f t="shared" si="0"/>
        <v>4.5453610166209986</v>
      </c>
      <c r="P16" s="6">
        <f t="shared" si="0"/>
        <v>4.5225771086520679</v>
      </c>
      <c r="Q16" s="6">
        <f t="shared" si="0"/>
        <v>4.5001324187011713</v>
      </c>
      <c r="R16" s="6">
        <f t="shared" si="0"/>
        <v>4.4780186120543979</v>
      </c>
      <c r="S16" s="6">
        <f t="shared" si="0"/>
        <v>4.4562276379104979</v>
      </c>
      <c r="T16" s="6">
        <f t="shared" si="0"/>
        <v>4.4347517170663329</v>
      </c>
      <c r="U16" s="6">
        <f t="shared" si="0"/>
        <v>4.4135833302489198</v>
      </c>
      <c r="V16" s="6">
        <f t="shared" si="0"/>
        <v>4.3927152070543469</v>
      </c>
      <c r="W16" s="6">
        <f t="shared" si="1"/>
        <v>4.3721403154565888</v>
      </c>
      <c r="X16" s="6">
        <f t="shared" si="1"/>
        <v>4.3518518518518521</v>
      </c>
      <c r="Y16" s="6">
        <f t="shared" si="1"/>
        <v>4.3318432316064257</v>
      </c>
      <c r="Z16" s="6">
        <f t="shared" si="1"/>
        <v>4.3121080800782456</v>
      </c>
    </row>
    <row r="17" spans="4:26" x14ac:dyDescent="0.25">
      <c r="D17" s="15"/>
      <c r="E17" s="7">
        <v>0.09</v>
      </c>
      <c r="F17" s="6">
        <f t="shared" si="2"/>
        <v>4.7452965070538307</v>
      </c>
      <c r="G17" s="6">
        <f t="shared" si="0"/>
        <v>4.719151423751776</v>
      </c>
      <c r="H17" s="6">
        <f t="shared" si="0"/>
        <v>4.6934337858367945</v>
      </c>
      <c r="I17" s="6">
        <f t="shared" si="0"/>
        <v>4.6681320716718773</v>
      </c>
      <c r="J17" s="6">
        <f t="shared" si="0"/>
        <v>4.6432351897704836</v>
      </c>
      <c r="K17" s="6">
        <f t="shared" si="0"/>
        <v>4.6187324583666953</v>
      </c>
      <c r="L17" s="6">
        <f t="shared" si="0"/>
        <v>4.5946135861589275</v>
      </c>
      <c r="M17" s="6">
        <f t="shared" si="0"/>
        <v>4.5708686541483372</v>
      </c>
      <c r="N17" s="6">
        <f t="shared" si="0"/>
        <v>4.547488098499147</v>
      </c>
      <c r="O17" s="6">
        <f t="shared" si="0"/>
        <v>4.5244626943536108</v>
      </c>
      <c r="P17" s="6">
        <f t="shared" si="0"/>
        <v>4.5017835405394111</v>
      </c>
      <c r="Q17" s="6">
        <f t="shared" si="0"/>
        <v>4.4794420451119121</v>
      </c>
      <c r="R17" s="6">
        <f t="shared" si="0"/>
        <v>4.4574299116779326</v>
      </c>
      <c r="S17" s="6">
        <f t="shared" si="0"/>
        <v>4.4357391264515948</v>
      </c>
      <c r="T17" s="6">
        <f t="shared" si="0"/>
        <v>4.414361945996399</v>
      </c>
      <c r="U17" s="6">
        <f t="shared" si="0"/>
        <v>4.3932908856109174</v>
      </c>
      <c r="V17" s="6">
        <f t="shared" si="0"/>
        <v>4.3725187083185597</v>
      </c>
      <c r="W17" s="6">
        <f t="shared" si="1"/>
        <v>4.3520384144246282</v>
      </c>
      <c r="X17" s="6">
        <f t="shared" si="1"/>
        <v>4.3318432316064257</v>
      </c>
      <c r="Y17" s="6">
        <f t="shared" si="1"/>
        <v>4.3119266055045866</v>
      </c>
      <c r="Z17" s="6">
        <f t="shared" si="1"/>
        <v>4.2922821907858975</v>
      </c>
    </row>
    <row r="18" spans="4:26" x14ac:dyDescent="0.25">
      <c r="D18" s="15"/>
      <c r="E18" s="7">
        <v>0.1</v>
      </c>
      <c r="F18" s="6">
        <f t="shared" si="2"/>
        <v>4.723677731718297</v>
      </c>
      <c r="G18" s="6">
        <f t="shared" si="0"/>
        <v>4.6976517610325343</v>
      </c>
      <c r="H18" s="6">
        <f t="shared" si="0"/>
        <v>4.6720512883643215</v>
      </c>
      <c r="I18" s="6">
        <f t="shared" si="0"/>
        <v>4.6468648445672995</v>
      </c>
      <c r="J18" s="6">
        <f t="shared" si="0"/>
        <v>4.6220813886858769</v>
      </c>
      <c r="K18" s="6">
        <f t="shared" si="0"/>
        <v>4.597690287618474</v>
      </c>
      <c r="L18" s="6">
        <f t="shared" si="0"/>
        <v>4.5736812969489469</v>
      </c>
      <c r="M18" s="6">
        <f t="shared" si="0"/>
        <v>4.5500445428677514</v>
      </c>
      <c r="N18" s="6">
        <f t="shared" si="0"/>
        <v>4.5267705051103393</v>
      </c>
      <c r="O18" s="6">
        <f t="shared" si="0"/>
        <v>4.5038500008458735</v>
      </c>
      <c r="P18" s="10">
        <f t="shared" si="0"/>
        <v>4.4812741694542835</v>
      </c>
      <c r="Q18" s="6">
        <f t="shared" si="0"/>
        <v>4.4590344581343935</v>
      </c>
      <c r="R18" s="6">
        <f t="shared" si="0"/>
        <v>4.4371226082899957</v>
      </c>
      <c r="S18" s="6">
        <f t="shared" si="0"/>
        <v>4.4155306426446819</v>
      </c>
      <c r="T18" s="6">
        <f t="shared" si="0"/>
        <v>4.3942508530397486</v>
      </c>
      <c r="U18" s="6">
        <f t="shared" si="0"/>
        <v>4.3732757888728129</v>
      </c>
      <c r="V18" s="6">
        <f t="shared" si="0"/>
        <v>4.3525982461377364</v>
      </c>
      <c r="W18" s="6">
        <f t="shared" si="1"/>
        <v>4.3322112570292566</v>
      </c>
      <c r="X18" s="6">
        <f t="shared" si="1"/>
        <v>4.3121080800782456</v>
      </c>
      <c r="Y18" s="6">
        <f t="shared" si="1"/>
        <v>4.2922821907858975</v>
      </c>
      <c r="Z18" s="6">
        <f t="shared" si="1"/>
        <v>4.2727272727272725</v>
      </c>
    </row>
    <row r="19" spans="4:26" x14ac:dyDescent="0.25">
      <c r="D19" s="15"/>
      <c r="E19" s="7">
        <v>0.11</v>
      </c>
      <c r="F19" s="6">
        <f t="shared" si="2"/>
        <v>4.7023517639700367</v>
      </c>
      <c r="G19" s="6">
        <f t="shared" si="0"/>
        <v>4.676443292623345</v>
      </c>
      <c r="H19" s="6">
        <f t="shared" si="0"/>
        <v>4.6509583983001148</v>
      </c>
      <c r="I19" s="6">
        <f t="shared" si="0"/>
        <v>4.6258856636336922</v>
      </c>
      <c r="J19" s="6">
        <f t="shared" si="0"/>
        <v>4.6012140975150428</v>
      </c>
      <c r="K19" s="6">
        <f t="shared" si="0"/>
        <v>4.5769331148478036</v>
      </c>
      <c r="L19" s="6">
        <f t="shared" si="0"/>
        <v>4.5530325174662556</v>
      </c>
      <c r="M19" s="6">
        <f t="shared" si="0"/>
        <v>4.5295024761380942</v>
      </c>
      <c r="N19" s="6">
        <f t="shared" si="0"/>
        <v>4.5063335135798779</v>
      </c>
      <c r="O19" s="6">
        <f t="shared" si="0"/>
        <v>4.4835164884184486</v>
      </c>
      <c r="P19" s="10">
        <f t="shared" si="0"/>
        <v>4.4610425800367457</v>
      </c>
      <c r="Q19" s="6">
        <f t="shared" si="0"/>
        <v>4.4389032742468828</v>
      </c>
      <c r="R19" s="6">
        <f t="shared" si="0"/>
        <v>4.4170903497377072</v>
      </c>
      <c r="S19" s="6">
        <f t="shared" si="0"/>
        <v>4.395595865247782</v>
      </c>
      <c r="T19" s="6">
        <f t="shared" si="0"/>
        <v>4.3744121474183979</v>
      </c>
      <c r="U19" s="6">
        <f t="shared" si="0"/>
        <v>4.3535317792843724</v>
      </c>
      <c r="V19" s="6">
        <f t="shared" si="0"/>
        <v>4.3329475893634646</v>
      </c>
      <c r="W19" s="6">
        <f t="shared" si="1"/>
        <v>4.312652641307932</v>
      </c>
      <c r="X19" s="6">
        <f t="shared" si="1"/>
        <v>4.2926402240843293</v>
      </c>
      <c r="Y19" s="6">
        <f t="shared" si="1"/>
        <v>4.2729038426499759</v>
      </c>
      <c r="Z19" s="6">
        <f t="shared" si="1"/>
        <v>4.2534372090966723</v>
      </c>
    </row>
    <row r="20" spans="4:26" x14ac:dyDescent="0.25">
      <c r="D20" s="15"/>
      <c r="E20" s="7">
        <v>0.12</v>
      </c>
      <c r="F20" s="6">
        <f t="shared" si="2"/>
        <v>4.6813120532263746</v>
      </c>
      <c r="G20" s="6">
        <f t="shared" si="0"/>
        <v>4.6555195040331734</v>
      </c>
      <c r="H20" s="6">
        <f t="shared" si="0"/>
        <v>4.6301486366547158</v>
      </c>
      <c r="I20" s="6">
        <f t="shared" si="0"/>
        <v>4.6051880848090203</v>
      </c>
      <c r="J20" s="6">
        <f t="shared" si="0"/>
        <v>4.5806269065645218</v>
      </c>
      <c r="K20" s="6">
        <f t="shared" si="0"/>
        <v>4.556454564185703</v>
      </c>
      <c r="L20" s="6">
        <f t="shared" si="0"/>
        <v>4.5326609051364493</v>
      </c>
      <c r="M20" s="6">
        <f t="shared" si="0"/>
        <v>4.5092361441633502</v>
      </c>
      <c r="N20" s="6">
        <f t="shared" si="0"/>
        <v>4.4861708463871235</v>
      </c>
      <c r="O20" s="6">
        <f t="shared" si="0"/>
        <v>4.463455911335819</v>
      </c>
      <c r="P20" s="10">
        <f t="shared" si="0"/>
        <v>4.4410825578584197</v>
      </c>
      <c r="Q20" s="6">
        <f t="shared" si="0"/>
        <v>4.4190423098620331</v>
      </c>
      <c r="R20" s="6">
        <f t="shared" si="0"/>
        <v>4.3973269828200783</v>
      </c>
      <c r="S20" s="6">
        <f t="shared" si="0"/>
        <v>4.3759286710026695</v>
      </c>
      <c r="T20" s="6">
        <f t="shared" si="0"/>
        <v>4.3548397353839698</v>
      </c>
      <c r="U20" s="6">
        <f t="shared" si="0"/>
        <v>4.3340527921844902</v>
      </c>
      <c r="V20" s="6">
        <f t="shared" si="0"/>
        <v>4.3135607020093198</v>
      </c>
      <c r="W20" s="6">
        <f t="shared" si="1"/>
        <v>4.2933565595459839</v>
      </c>
      <c r="X20" s="6">
        <f t="shared" si="1"/>
        <v>4.2734336837881832</v>
      </c>
      <c r="Y20" s="6">
        <f t="shared" si="1"/>
        <v>4.2537856087539794</v>
      </c>
      <c r="Z20" s="6">
        <f t="shared" si="1"/>
        <v>4.2344060746691268</v>
      </c>
    </row>
    <row r="21" spans="4:26" x14ac:dyDescent="0.25">
      <c r="D21" s="15"/>
      <c r="E21" s="7">
        <v>0.13</v>
      </c>
      <c r="F21" s="6">
        <f t="shared" si="2"/>
        <v>4.6605522522517155</v>
      </c>
      <c r="G21" s="6">
        <f t="shared" si="0"/>
        <v>4.6348740829976824</v>
      </c>
      <c r="H21" s="6">
        <f t="shared" si="0"/>
        <v>4.609615725563307</v>
      </c>
      <c r="I21" s="6">
        <f t="shared" si="0"/>
        <v>4.5847658640716489</v>
      </c>
      <c r="J21" s="6">
        <f t="shared" si="0"/>
        <v>4.5603136051143629</v>
      </c>
      <c r="K21" s="6">
        <f t="shared" si="0"/>
        <v>4.5362484576866962</v>
      </c>
      <c r="L21" s="6">
        <f t="shared" si="0"/>
        <v>4.512560314275091</v>
      </c>
      <c r="M21" s="6">
        <f t="shared" si="0"/>
        <v>4.4892394330199314</v>
      </c>
      <c r="N21" s="6">
        <f t="shared" si="0"/>
        <v>4.4662764208819636</v>
      </c>
      <c r="O21" s="6">
        <f t="shared" si="0"/>
        <v>4.4436622177462972</v>
      </c>
      <c r="P21" s="10">
        <f t="shared" si="0"/>
        <v>4.4213880814029078</v>
      </c>
      <c r="Q21" s="6">
        <f t="shared" si="0"/>
        <v>4.3994455733470836</v>
      </c>
      <c r="R21" s="6">
        <f t="shared" si="0"/>
        <v>4.3778265453474408</v>
      </c>
      <c r="S21" s="6">
        <f t="shared" si="0"/>
        <v>4.3565231267329363</v>
      </c>
      <c r="T21" s="6">
        <f t="shared" si="0"/>
        <v>4.3355277123538443</v>
      </c>
      <c r="U21" s="6">
        <f t="shared" si="0"/>
        <v>4.3148329511748731</v>
      </c>
      <c r="V21" s="6">
        <f t="shared" si="0"/>
        <v>4.2944317354615533</v>
      </c>
      <c r="W21" s="6">
        <f t="shared" si="1"/>
        <v>4.2743171905237896</v>
      </c>
      <c r="X21" s="6">
        <f t="shared" si="1"/>
        <v>4.2544826649829535</v>
      </c>
      <c r="Y21" s="6">
        <f t="shared" si="1"/>
        <v>4.2349217215312205</v>
      </c>
      <c r="Z21" s="6">
        <f t="shared" si="1"/>
        <v>4.2156281281540187</v>
      </c>
    </row>
    <row r="22" spans="4:26" x14ac:dyDescent="0.25">
      <c r="D22" s="15"/>
      <c r="E22" s="7">
        <v>0.14000000000000001</v>
      </c>
      <c r="F22" s="6">
        <f t="shared" si="2"/>
        <v>4.6400662091128897</v>
      </c>
      <c r="G22" s="6">
        <f t="shared" si="0"/>
        <v>4.6145009114789124</v>
      </c>
      <c r="H22" s="6">
        <f t="shared" si="0"/>
        <v>4.5893535803289778</v>
      </c>
      <c r="I22" s="6">
        <f t="shared" si="0"/>
        <v>4.5646129495265093</v>
      </c>
      <c r="J22" s="6">
        <f t="shared" si="0"/>
        <v>4.5402681735465027</v>
      </c>
      <c r="K22" s="6">
        <f t="shared" si="0"/>
        <v>4.5163088074987385</v>
      </c>
      <c r="L22" s="6">
        <f t="shared" si="0"/>
        <v>4.4927247882985011</v>
      </c>
      <c r="M22" s="6">
        <f t="shared" si="0"/>
        <v>4.4695064169077465</v>
      </c>
      <c r="N22" s="6">
        <f t="shared" si="0"/>
        <v>4.4466443415755039</v>
      </c>
      <c r="O22" s="6">
        <f t="shared" si="0"/>
        <v>4.4241295420117552</v>
      </c>
      <c r="P22" s="10">
        <f t="shared" si="0"/>
        <v>4.4019533144339622</v>
      </c>
      <c r="Q22" s="6">
        <f t="shared" si="0"/>
        <v>4.380107257429918</v>
      </c>
      <c r="R22" s="6">
        <f t="shared" si="0"/>
        <v>4.3585832585848143</v>
      </c>
      <c r="S22" s="6">
        <f t="shared" si="0"/>
        <v>4.337373481824133</v>
      </c>
      <c r="T22" s="6">
        <f t="shared" si="0"/>
        <v>4.3164703554275397</v>
      </c>
      <c r="U22" s="6">
        <f t="shared" si="0"/>
        <v>4.29586656067214</v>
      </c>
      <c r="V22" s="6">
        <f t="shared" si="0"/>
        <v>4.2755550210664071</v>
      </c>
      <c r="W22" s="6">
        <f t="shared" si="1"/>
        <v>4.2555288921388099</v>
      </c>
      <c r="X22" s="6">
        <f t="shared" si="1"/>
        <v>4.2357815517476878</v>
      </c>
      <c r="Y22" s="6">
        <f t="shared" si="1"/>
        <v>4.2163065908812163</v>
      </c>
      <c r="Z22" s="6">
        <f t="shared" si="1"/>
        <v>4.1970978049184211</v>
      </c>
    </row>
    <row r="23" spans="4:26" x14ac:dyDescent="0.25">
      <c r="D23" s="15"/>
      <c r="E23" s="7">
        <v>0.15</v>
      </c>
      <c r="F23" s="6">
        <f t="shared" si="2"/>
        <v>4.6198479595201105</v>
      </c>
      <c r="G23" s="6">
        <f t="shared" si="0"/>
        <v>4.594394058048425</v>
      </c>
      <c r="H23" s="6">
        <f t="shared" si="0"/>
        <v>4.5693563018473959</v>
      </c>
      <c r="I23" s="6">
        <f t="shared" si="0"/>
        <v>4.5447234738705991</v>
      </c>
      <c r="J23" s="6">
        <f t="shared" si="0"/>
        <v>4.5204847758504458</v>
      </c>
      <c r="K23" s="6">
        <f t="shared" si="0"/>
        <v>4.4966298084084348</v>
      </c>
      <c r="L23" s="6">
        <f t="shared" si="0"/>
        <v>4.4731485523079257</v>
      </c>
      <c r="M23" s="6">
        <f t="shared" si="0"/>
        <v>4.4500313507726785</v>
      </c>
      <c r="N23" s="6">
        <f t="shared" si="0"/>
        <v>4.4272688928002841</v>
      </c>
      <c r="O23" s="6">
        <f t="shared" si="0"/>
        <v>4.4048521974050105</v>
      </c>
      <c r="P23" s="10">
        <f t="shared" si="0"/>
        <v>4.382772598729475</v>
      </c>
      <c r="Q23" s="6">
        <f t="shared" si="0"/>
        <v>4.3610217319691085</v>
      </c>
      <c r="R23" s="6">
        <f t="shared" si="0"/>
        <v>4.3395915200574837</v>
      </c>
      <c r="S23" s="6">
        <f t="shared" si="0"/>
        <v>4.3184741610643567</v>
      </c>
      <c r="T23" s="6">
        <f t="shared" si="0"/>
        <v>4.2976621162617983</v>
      </c>
      <c r="U23" s="6">
        <f t="shared" si="0"/>
        <v>4.2771480988169266</v>
      </c>
      <c r="V23" s="6">
        <f t="shared" ref="V23" si="3">$E$5*1/(SQRT((1+$E23)*(1+V$7)))</f>
        <v>4.256925063072746</v>
      </c>
      <c r="W23" s="6">
        <f t="shared" si="1"/>
        <v>4.2369861943812719</v>
      </c>
      <c r="X23" s="6">
        <f t="shared" si="1"/>
        <v>4.2173248994556305</v>
      </c>
      <c r="Y23" s="6">
        <f t="shared" si="1"/>
        <v>4.1979347972101042</v>
      </c>
      <c r="Z23" s="9">
        <f t="shared" si="1"/>
        <v>4.1788097100592392</v>
      </c>
    </row>
  </sheetData>
  <mergeCells count="3">
    <mergeCell ref="D6:E7"/>
    <mergeCell ref="D8:D23"/>
    <mergeCell ref="F6:Z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Filter tuning</vt:lpstr>
      <vt:lpstr>Component tolerance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Pablo</cp:lastModifiedBy>
  <dcterms:created xsi:type="dcterms:W3CDTF">2015-06-02T23:38:41Z</dcterms:created>
  <dcterms:modified xsi:type="dcterms:W3CDTF">2015-06-05T16:11:28Z</dcterms:modified>
</cp:coreProperties>
</file>